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thly_sales_summary.csv" sheetId="1" r:id="rId5"/>
    <sheet state="visible" name="Dashboard" sheetId="2" r:id="rId6"/>
  </sheets>
  <definedNames/>
  <calcPr/>
</workbook>
</file>

<file path=xl/sharedStrings.xml><?xml version="1.0" encoding="utf-8"?>
<sst xmlns="http://schemas.openxmlformats.org/spreadsheetml/2006/main" count="89" uniqueCount="44">
  <si>
    <t>Month</t>
  </si>
  <si>
    <t>Region</t>
  </si>
  <si>
    <t>Segment</t>
  </si>
  <si>
    <t>Revenue</t>
  </si>
  <si>
    <t>Deals_Closed</t>
  </si>
  <si>
    <t>Average_Deal_Size</t>
  </si>
  <si>
    <t>East</t>
  </si>
  <si>
    <t>Enterprise</t>
  </si>
  <si>
    <t>SMB</t>
  </si>
  <si>
    <t>West</t>
  </si>
  <si>
    <t>Central</t>
  </si>
  <si>
    <t>Ê</t>
  </si>
  <si>
    <t>SALES DASHBOARD</t>
  </si>
  <si>
    <t>INTERACTIVE FILTERS</t>
  </si>
  <si>
    <t>Filter by Region:</t>
  </si>
  <si>
    <t>All</t>
  </si>
  <si>
    <t>Key Metrics</t>
  </si>
  <si>
    <t>Filter by Segment:</t>
  </si>
  <si>
    <t>Total Revenue</t>
  </si>
  <si>
    <t>Total Deals Closed</t>
  </si>
  <si>
    <t>Filtered Results</t>
  </si>
  <si>
    <t>Average Deal Size</t>
  </si>
  <si>
    <t>Metric</t>
  </si>
  <si>
    <t>Value</t>
  </si>
  <si>
    <t>Revenue by Region</t>
  </si>
  <si>
    <t>Total Deals</t>
  </si>
  <si>
    <t>Avg Deal Size</t>
  </si>
  <si>
    <t>KEY INSIGHTS</t>
  </si>
  <si>
    <t>Total</t>
  </si>
  <si>
    <t>• Revenue declined 15.5% MoM</t>
  </si>
  <si>
    <t>($562K → $475K)</t>
  </si>
  <si>
    <t>• West region leads with $752K total</t>
  </si>
  <si>
    <t>Deals Closed by Segment</t>
  </si>
  <si>
    <t>• Enterprise: fewer deals but higher value</t>
  </si>
  <si>
    <t>($46K avg vs $2.5K)</t>
  </si>
  <si>
    <t>Deals Closed</t>
  </si>
  <si>
    <t>• SMB drives volume: 248 deals vs</t>
  </si>
  <si>
    <t>44 Enterprise deals</t>
  </si>
  <si>
    <t>Month-over-Month Revenue Trend</t>
  </si>
  <si>
    <t>MoM Change</t>
  </si>
  <si>
    <t>MoM %</t>
  </si>
  <si>
    <t>-</t>
  </si>
  <si>
    <t>Revenue by Region &amp; Segment</t>
  </si>
  <si>
    <t>Monthly Performance Overview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</si>
</sst>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yyyy-m"/>
    <numFmt numFmtId="165" formatCode="yyyy-mm"/>
    <numFmt numFmtId="166" formatCode="$#,##0"/>
    <numFmt numFmtId="167" formatCode="mmm yyyy"/>
    <numFmt numFmtId="168" formatCode="0.0%"/>
  </numFmts>
  <fonts count="6">
    <font>
      <sz val="10.0"/>
      <color rgb="FF000000"/>
      <name val="Arial"/>
      <scheme val="minor"/>
    </font>
    <font>
      <color theme="1"/>
      <name val="Arial"/>
      <scheme val="minor"/>
    </font>
    <font>
      <b/>
      <sz val="18.0"/>
      <color rgb="FFFFFFFF"/>
      <name val="Arial"/>
      <scheme val="minor"/>
    </font>
    <font>
      <b/>
      <sz val="14.0"/>
      <color rgb="FFFFFFFF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4285F4"/>
        <bgColor rgb="FF4285F4"/>
      </patternFill>
    </fill>
    <fill>
      <patternFill patternType="solid">
        <fgColor rgb="FF34A853"/>
        <bgColor rgb="FF34A853"/>
      </patternFill>
    </fill>
    <fill>
      <patternFill patternType="solid">
        <fgColor rgb="FFFBBC04"/>
        <bgColor rgb="FFFBBC04"/>
      </patternFill>
    </fill>
    <fill>
      <patternFill patternType="solid">
        <fgColor rgb="FFE8EAED"/>
        <bgColor rgb="FFE8EAED"/>
      </patternFill>
    </fill>
    <fill>
      <patternFill patternType="solid">
        <fgColor rgb="FFF1F3F4"/>
        <bgColor rgb="FFF1F3F4"/>
      </patternFill>
    </fill>
    <fill>
      <patternFill patternType="solid">
        <fgColor rgb="FFDADCE0"/>
        <bgColor rgb="FFDADCE0"/>
      </patternFill>
    </fill>
  </fills>
  <borders count="9">
    <border/>
    <border>
      <left style="thin">
        <color rgb="FFDADCE0"/>
      </left>
      <top style="thin">
        <color rgb="FFDADCE0"/>
      </top>
    </border>
    <border>
      <right style="thin">
        <color rgb="FFDADCE0"/>
      </right>
      <top style="thin">
        <color rgb="FFDADCE0"/>
      </top>
    </border>
    <border>
      <left style="thin">
        <color rgb="FFDADCE0"/>
      </left>
    </border>
    <border>
      <right style="thin">
        <color rgb="FFDADCE0"/>
      </right>
    </border>
    <border>
      <left style="thin">
        <color rgb="FFDADCE0"/>
      </left>
      <bottom style="thin">
        <color rgb="FFDADCE0"/>
      </bottom>
    </border>
    <border>
      <right style="thin">
        <color rgb="FFDADCE0"/>
      </right>
      <bottom style="thin">
        <color rgb="FFDADCE0"/>
      </bottom>
    </border>
    <border>
      <top style="thin">
        <color rgb="FFDADCE0"/>
      </top>
    </border>
    <border>
      <bottom style="thin">
        <color rgb="FFDADCE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165" xfId="0" applyAlignment="1" applyFont="1" applyNumberFormat="1">
      <alignment readingOrder="0"/>
    </xf>
    <xf borderId="0" fillId="2" fontId="2" numFmtId="0" xfId="0" applyAlignment="1" applyFill="1" applyFont="1">
      <alignment horizontal="center" readingOrder="0"/>
    </xf>
    <xf borderId="0" fillId="3" fontId="3" numFmtId="0" xfId="0" applyAlignment="1" applyFill="1" applyFont="1">
      <alignment horizontal="center" readingOrder="0"/>
    </xf>
    <xf borderId="0" fillId="0" fontId="4" numFmtId="0" xfId="0" applyAlignment="1" applyFont="1">
      <alignment readingOrder="0"/>
    </xf>
    <xf borderId="1" fillId="0" fontId="4" numFmtId="0" xfId="0" applyAlignment="1" applyBorder="1" applyFont="1">
      <alignment readingOrder="0"/>
    </xf>
    <xf borderId="2" fillId="0" fontId="1" numFmtId="166" xfId="0" applyBorder="1" applyFont="1" applyNumberFormat="1"/>
    <xf borderId="3" fillId="0" fontId="4" numFmtId="0" xfId="0" applyAlignment="1" applyBorder="1" applyFont="1">
      <alignment readingOrder="0"/>
    </xf>
    <xf borderId="4" fillId="0" fontId="1" numFmtId="166" xfId="0" applyBorder="1" applyFont="1" applyNumberFormat="1"/>
    <xf borderId="1" fillId="4" fontId="4" numFmtId="0" xfId="0" applyAlignment="1" applyBorder="1" applyFill="1" applyFont="1">
      <alignment readingOrder="0"/>
    </xf>
    <xf borderId="2" fillId="4" fontId="4" numFmtId="0" xfId="0" applyBorder="1" applyFont="1"/>
    <xf borderId="5" fillId="0" fontId="4" numFmtId="0" xfId="0" applyAlignment="1" applyBorder="1" applyFont="1">
      <alignment readingOrder="0"/>
    </xf>
    <xf borderId="6" fillId="0" fontId="1" numFmtId="166" xfId="0" applyBorder="1" applyFont="1" applyNumberFormat="1"/>
    <xf borderId="4" fillId="0" fontId="1" numFmtId="0" xfId="0" applyAlignment="1" applyBorder="1" applyFont="1">
      <alignment readingOrder="0"/>
    </xf>
    <xf borderId="0" fillId="0" fontId="4" numFmtId="0" xfId="0" applyFont="1"/>
    <xf borderId="0" fillId="5" fontId="4" numFmtId="0" xfId="0" applyAlignment="1" applyFill="1" applyFont="1">
      <alignment horizontal="center" readingOrder="0"/>
    </xf>
    <xf borderId="0" fillId="5" fontId="4" numFmtId="0" xfId="0" applyAlignment="1" applyFont="1">
      <alignment horizontal="center"/>
    </xf>
    <xf borderId="4" fillId="0" fontId="1" numFmtId="0" xfId="0" applyBorder="1" applyFont="1"/>
    <xf borderId="2" fillId="0" fontId="1" numFmtId="0" xfId="0" applyAlignment="1" applyBorder="1" applyFont="1">
      <alignment readingOrder="0"/>
    </xf>
    <xf borderId="0" fillId="2" fontId="5" numFmtId="0" xfId="0" applyAlignment="1" applyFont="1">
      <alignment horizontal="center" readingOrder="0"/>
    </xf>
    <xf borderId="1" fillId="6" fontId="4" numFmtId="0" xfId="0" applyAlignment="1" applyBorder="1" applyFill="1" applyFont="1">
      <alignment readingOrder="0"/>
    </xf>
    <xf borderId="7" fillId="6" fontId="4" numFmtId="0" xfId="0" applyAlignment="1" applyBorder="1" applyFont="1">
      <alignment readingOrder="0"/>
    </xf>
    <xf borderId="2" fillId="6" fontId="4" numFmtId="0" xfId="0" applyBorder="1" applyFont="1"/>
    <xf borderId="3" fillId="0" fontId="1" numFmtId="0" xfId="0" applyAlignment="1" applyBorder="1" applyFont="1">
      <alignment readingOrder="0"/>
    </xf>
    <xf borderId="0" fillId="0" fontId="1" numFmtId="3" xfId="0" applyFont="1" applyNumberFormat="1"/>
    <xf borderId="0" fillId="0" fontId="1" numFmtId="166" xfId="0" applyFont="1" applyNumberFormat="1"/>
    <xf borderId="4" fillId="0" fontId="1" numFmtId="3" xfId="0" applyBorder="1" applyFont="1" applyNumberFormat="1"/>
    <xf borderId="5" fillId="0" fontId="1" numFmtId="0" xfId="0" applyAlignment="1" applyBorder="1" applyFont="1">
      <alignment readingOrder="0"/>
    </xf>
    <xf borderId="8" fillId="0" fontId="1" numFmtId="3" xfId="0" applyBorder="1" applyFont="1" applyNumberFormat="1"/>
    <xf borderId="8" fillId="0" fontId="1" numFmtId="166" xfId="0" applyBorder="1" applyFont="1" applyNumberFormat="1"/>
    <xf borderId="6" fillId="0" fontId="1" numFmtId="3" xfId="0" applyBorder="1" applyFont="1" applyNumberFormat="1"/>
    <xf borderId="1" fillId="5" fontId="4" numFmtId="0" xfId="0" applyAlignment="1" applyBorder="1" applyFont="1">
      <alignment horizontal="center" readingOrder="0"/>
    </xf>
    <xf borderId="7" fillId="5" fontId="4" numFmtId="0" xfId="0" applyAlignment="1" applyBorder="1" applyFont="1">
      <alignment horizontal="center"/>
    </xf>
    <xf borderId="2" fillId="5" fontId="4" numFmtId="0" xfId="0" applyAlignment="1" applyBorder="1" applyFont="1">
      <alignment horizontal="center"/>
    </xf>
    <xf borderId="3" fillId="6" fontId="4" numFmtId="0" xfId="0" applyAlignment="1" applyBorder="1" applyFont="1">
      <alignment readingOrder="0"/>
    </xf>
    <xf borderId="0" fillId="6" fontId="4" numFmtId="0" xfId="0" applyAlignment="1" applyFont="1">
      <alignment readingOrder="0"/>
    </xf>
    <xf borderId="4" fillId="6" fontId="4" numFmtId="0" xfId="0" applyAlignment="1" applyBorder="1" applyFont="1">
      <alignment readingOrder="0"/>
    </xf>
    <xf borderId="3" fillId="0" fontId="1" numFmtId="167" xfId="0" applyAlignment="1" applyBorder="1" applyFont="1" applyNumberFormat="1">
      <alignment readingOrder="0"/>
    </xf>
    <xf borderId="0" fillId="0" fontId="1" numFmtId="166" xfId="0" applyAlignment="1" applyFont="1" applyNumberFormat="1">
      <alignment readingOrder="0"/>
    </xf>
    <xf borderId="4" fillId="0" fontId="1" numFmtId="168" xfId="0" applyAlignment="1" applyBorder="1" applyFont="1" applyNumberFormat="1">
      <alignment readingOrder="0"/>
    </xf>
    <xf borderId="5" fillId="0" fontId="1" numFmtId="167" xfId="0" applyAlignment="1" applyBorder="1" applyFont="1" applyNumberFormat="1">
      <alignment readingOrder="0"/>
    </xf>
    <xf borderId="6" fillId="0" fontId="1" numFmtId="168" xfId="0" applyBorder="1" applyFont="1" applyNumberFormat="1"/>
    <xf borderId="5" fillId="7" fontId="4" numFmtId="0" xfId="0" applyAlignment="1" applyBorder="1" applyFill="1" applyFont="1">
      <alignment readingOrder="0"/>
    </xf>
    <xf borderId="8" fillId="7" fontId="4" numFmtId="166" xfId="0" applyBorder="1" applyFont="1" applyNumberFormat="1"/>
    <xf borderId="6" fillId="7" fontId="4" numFmtId="166" xfId="0" applyBorder="1" applyFont="1" applyNumberFormat="1"/>
    <xf borderId="4" fillId="6" fontId="4" numFmtId="0" xfId="0" applyBorder="1" applyFont="1"/>
    <xf borderId="6" fillId="0" fontId="1" numFmtId="0" xfId="0" applyBorder="1" applyFont="1"/>
  </cellXfs>
  <cellStyles count="1">
    <cellStyle xfId="0" name="Normal" builtinId="0"/>
  </cellStyles>
  <dxfs count="2">
    <dxf>
      <font/>
      <fill>
        <patternFill patternType="solid">
          <fgColor rgb="FF34A853"/>
          <bgColor rgb="FF34A853"/>
        </patternFill>
      </fill>
      <border/>
    </dxf>
    <dxf>
      <font/>
      <fill>
        <patternFill patternType="solid">
          <fgColor rgb="FFEA4335"/>
          <bgColor rgb="FFEA4335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Revenue by Region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Dashboard!$A$9:$A$12</c:f>
            </c:strRef>
          </c:cat>
          <c:val>
            <c:numRef>
              <c:f>Dashboard!$B$9:$B$12</c:f>
              <c:numCache/>
            </c:numRef>
          </c:val>
        </c:ser>
        <c:axId val="75082199"/>
        <c:axId val="1251469429"/>
      </c:barChart>
      <c:catAx>
        <c:axId val="750821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51469429"/>
      </c:catAx>
      <c:valAx>
        <c:axId val="125146942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508219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Deals Closed by Segment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Dashboard!$A$16:$A$18</c:f>
            </c:strRef>
          </c:cat>
          <c:val>
            <c:numRef>
              <c:f>Dashboard!$B$16:$B$18</c:f>
              <c:numCache/>
            </c:numRef>
          </c:val>
        </c:ser>
        <c:axId val="1373371883"/>
        <c:axId val="878027201"/>
      </c:barChart>
      <c:catAx>
        <c:axId val="13733718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78027201"/>
      </c:catAx>
      <c:valAx>
        <c:axId val="87802720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7337188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Month-over-Month Revenue Trend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Dashboard!$A$22:$A$24</c:f>
            </c:strRef>
          </c:cat>
          <c:val>
            <c:numRef>
              <c:f>Dashboard!$B$22:$B$24</c:f>
              <c:numCache/>
            </c:numRef>
          </c:val>
          <c:smooth val="0"/>
        </c:ser>
        <c:axId val="1724151587"/>
        <c:axId val="652495962"/>
      </c:lineChart>
      <c:catAx>
        <c:axId val="17241515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52495962"/>
      </c:catAx>
      <c:valAx>
        <c:axId val="65249596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2415158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Revenue by Region &amp; Segment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Dashboard!$A$28:$A$31</c:f>
            </c:strRef>
          </c:cat>
          <c:val>
            <c:numRef>
              <c:f>Dashboard!$B$28:$B$31</c:f>
              <c:numCache/>
            </c:numRef>
          </c:val>
        </c:ser>
        <c:ser>
          <c:idx val="1"/>
          <c:order val="1"/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Dashboard!$A$28:$A$31</c:f>
            </c:strRef>
          </c:cat>
          <c:val>
            <c:numRef>
              <c:f>Dashboard!$C$28:$C$31</c:f>
              <c:numCache/>
            </c:numRef>
          </c:val>
        </c:ser>
        <c:ser>
          <c:idx val="2"/>
          <c:order val="2"/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Dashboard!$A$28:$A$31</c:f>
            </c:strRef>
          </c:cat>
          <c:val>
            <c:numRef>
              <c:f>Dashboard!$D$28:$D$31</c:f>
              <c:numCache/>
            </c:numRef>
          </c:val>
        </c:ser>
        <c:axId val="1725032947"/>
        <c:axId val="912286460"/>
      </c:barChart>
      <c:catAx>
        <c:axId val="17250329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12286460"/>
      </c:catAx>
      <c:valAx>
        <c:axId val="91228646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2503294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Revenue Distribution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Dashboard!$A$9:$A$12</c:f>
            </c:strRef>
          </c:cat>
          <c:val>
            <c:numRef>
              <c:f>Dashboard!$B$9:$B$12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Monthly Revenue vs Deals Closed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Dashboard!$A$36:$A$38</c:f>
            </c:strRef>
          </c:cat>
          <c:val>
            <c:numRef>
              <c:f>Dashboard!$B$36:$B$38</c:f>
              <c:numCache/>
            </c:numRef>
          </c:val>
        </c:ser>
        <c:axId val="682806816"/>
        <c:axId val="472278727"/>
      </c:barChart>
      <c:lineChart>
        <c:varyColors val="0"/>
        <c:ser>
          <c:idx val="1"/>
          <c:order val="1"/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Dashboard!$A$36:$A$38</c:f>
            </c:strRef>
          </c:cat>
          <c:val>
            <c:numRef>
              <c:f>Dashboard!$C$36:$C$38</c:f>
              <c:numCache/>
            </c:numRef>
          </c:val>
          <c:smooth val="0"/>
        </c:ser>
        <c:axId val="682806816"/>
        <c:axId val="472278727"/>
      </c:lineChart>
      <c:catAx>
        <c:axId val="682806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72278727"/>
      </c:catAx>
      <c:valAx>
        <c:axId val="4722787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8280681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304800</xdr:colOff>
      <xdr:row>1</xdr:row>
      <xdr:rowOff>190500</xdr:rowOff>
    </xdr:from>
    <xdr:ext cx="5715000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304800</xdr:colOff>
      <xdr:row>19</xdr:row>
      <xdr:rowOff>123825</xdr:rowOff>
    </xdr:from>
    <xdr:ext cx="5715000" cy="35337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304800</xdr:colOff>
      <xdr:row>37</xdr:row>
      <xdr:rowOff>57150</xdr:rowOff>
    </xdr:from>
    <xdr:ext cx="5715000" cy="3533775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0</xdr:colOff>
      <xdr:row>34</xdr:row>
      <xdr:rowOff>0</xdr:rowOff>
    </xdr:from>
    <xdr:ext cx="5715000" cy="3533775"/>
    <xdr:graphicFrame>
      <xdr:nvGraphicFramePr>
        <xdr:cNvPr id="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304800</xdr:colOff>
      <xdr:row>54</xdr:row>
      <xdr:rowOff>190500</xdr:rowOff>
    </xdr:from>
    <xdr:ext cx="5715000" cy="3533775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0</xdr:col>
      <xdr:colOff>0</xdr:colOff>
      <xdr:row>51</xdr:row>
      <xdr:rowOff>133350</xdr:rowOff>
    </xdr:from>
    <xdr:ext cx="5715000" cy="3533775"/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2">
        <v>45627.0</v>
      </c>
      <c r="B2" s="1" t="s">
        <v>6</v>
      </c>
      <c r="C2" s="1" t="s">
        <v>7</v>
      </c>
      <c r="D2" s="1">
        <v>580000.0</v>
      </c>
      <c r="E2" s="1">
        <v>12.0</v>
      </c>
      <c r="F2" s="1">
        <v>48333.0</v>
      </c>
    </row>
    <row r="3">
      <c r="A3" s="2">
        <v>45627.0</v>
      </c>
      <c r="B3" s="1" t="s">
        <v>6</v>
      </c>
      <c r="C3" s="1" t="s">
        <v>8</v>
      </c>
      <c r="D3" s="1">
        <v>145000.0</v>
      </c>
      <c r="E3" s="1">
        <v>58.0</v>
      </c>
      <c r="F3" s="1">
        <v>2500.0</v>
      </c>
    </row>
    <row r="4">
      <c r="A4" s="2">
        <v>45627.0</v>
      </c>
      <c r="B4" s="1" t="s">
        <v>9</v>
      </c>
      <c r="C4" s="1" t="s">
        <v>7</v>
      </c>
      <c r="D4" s="1">
        <v>620000.0</v>
      </c>
      <c r="E4" s="1">
        <v>14.0</v>
      </c>
      <c r="F4" s="1">
        <v>44286.0</v>
      </c>
    </row>
    <row r="5">
      <c r="A5" s="2">
        <v>45627.0</v>
      </c>
      <c r="B5" s="1" t="s">
        <v>9</v>
      </c>
      <c r="C5" s="1" t="s">
        <v>8</v>
      </c>
      <c r="D5" s="1">
        <v>132000.0</v>
      </c>
      <c r="E5" s="1">
        <v>52.0</v>
      </c>
      <c r="F5" s="1">
        <v>2538.0</v>
      </c>
    </row>
    <row r="6">
      <c r="A6" s="2">
        <v>45627.0</v>
      </c>
      <c r="B6" s="1" t="s">
        <v>10</v>
      </c>
      <c r="C6" s="1" t="s">
        <v>7</v>
      </c>
      <c r="D6" s="1">
        <v>390000.0</v>
      </c>
      <c r="E6" s="1">
        <v>8.0</v>
      </c>
      <c r="F6" s="1">
        <v>48750.0</v>
      </c>
    </row>
    <row r="7">
      <c r="A7" s="2">
        <v>45627.0</v>
      </c>
      <c r="B7" s="1" t="s">
        <v>10</v>
      </c>
      <c r="C7" s="1" t="s">
        <v>8</v>
      </c>
      <c r="D7" s="1">
        <v>98000.0</v>
      </c>
      <c r="E7" s="1">
        <v>42.0</v>
      </c>
      <c r="F7" s="1">
        <v>2333.0</v>
      </c>
    </row>
    <row r="8">
      <c r="A8" s="3">
        <v>45658.0</v>
      </c>
      <c r="B8" s="1" t="s">
        <v>6</v>
      </c>
      <c r="C8" s="1" t="s">
        <v>7</v>
      </c>
      <c r="D8" s="1">
        <v>520000.0</v>
      </c>
      <c r="E8" s="1">
        <v>11.0</v>
      </c>
      <c r="F8" s="1">
        <v>47273.0</v>
      </c>
    </row>
    <row r="9">
      <c r="A9" s="3">
        <v>45658.0</v>
      </c>
      <c r="B9" s="1" t="s">
        <v>6</v>
      </c>
      <c r="C9" s="1" t="s">
        <v>8</v>
      </c>
      <c r="D9" s="1">
        <v>152000.0</v>
      </c>
      <c r="E9" s="1">
        <v>61.0</v>
      </c>
      <c r="F9" s="1">
        <v>2492.0</v>
      </c>
    </row>
    <row r="10">
      <c r="A10" s="3">
        <v>45658.0</v>
      </c>
      <c r="B10" s="1" t="s">
        <v>9</v>
      </c>
      <c r="C10" s="1" t="s">
        <v>7</v>
      </c>
      <c r="D10" s="1">
        <v>340000.0</v>
      </c>
      <c r="E10" s="1">
        <v>8.0</v>
      </c>
      <c r="F10" s="1">
        <v>42500.0</v>
      </c>
    </row>
    <row r="11">
      <c r="A11" s="3">
        <v>45658.0</v>
      </c>
      <c r="B11" s="1" t="s">
        <v>9</v>
      </c>
      <c r="C11" s="1" t="s">
        <v>8</v>
      </c>
      <c r="D11" s="1">
        <v>128000.0</v>
      </c>
      <c r="E11" s="1">
        <v>49.0</v>
      </c>
      <c r="F11" s="1">
        <v>2612.0</v>
      </c>
    </row>
    <row r="12">
      <c r="A12" s="3">
        <v>45658.0</v>
      </c>
      <c r="B12" s="1" t="s">
        <v>10</v>
      </c>
      <c r="C12" s="1" t="s">
        <v>7</v>
      </c>
      <c r="D12" s="1">
        <v>410000.0</v>
      </c>
      <c r="E12" s="1">
        <v>9.0</v>
      </c>
      <c r="F12" s="1">
        <v>45556.0</v>
      </c>
    </row>
    <row r="13">
      <c r="A13" s="3">
        <v>45658.0</v>
      </c>
      <c r="B13" s="1" t="s">
        <v>10</v>
      </c>
      <c r="C13" s="1" t="s">
        <v>8</v>
      </c>
      <c r="D13" s="1">
        <v>105000.0</v>
      </c>
      <c r="E13" s="1">
        <v>45.0</v>
      </c>
      <c r="F13" s="1">
        <v>2333.0</v>
      </c>
      <c r="H13" s="1" t="s">
        <v>11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75"/>
    <col customWidth="1" min="2" max="2" width="10.5"/>
    <col customWidth="1" min="3" max="3" width="10.88"/>
    <col customWidth="1" min="4" max="4" width="9.25"/>
    <col customWidth="1" min="7" max="7" width="24.13"/>
    <col customWidth="1" min="8" max="8" width="8.88"/>
  </cols>
  <sheetData>
    <row r="1">
      <c r="A1" s="4" t="s">
        <v>12</v>
      </c>
      <c r="G1" s="5" t="s">
        <v>13</v>
      </c>
    </row>
    <row r="2">
      <c r="G2" s="6" t="s">
        <v>14</v>
      </c>
      <c r="H2" s="1" t="s">
        <v>15</v>
      </c>
    </row>
    <row r="3">
      <c r="A3" s="6" t="s">
        <v>16</v>
      </c>
      <c r="G3" s="6" t="s">
        <v>17</v>
      </c>
      <c r="H3" s="1" t="s">
        <v>15</v>
      </c>
    </row>
    <row r="4">
      <c r="A4" s="7" t="s">
        <v>18</v>
      </c>
      <c r="B4" s="8">
        <f>SUM(monthly_sales_summary.csv!D2:D13)</f>
        <v>3620000</v>
      </c>
    </row>
    <row r="5">
      <c r="A5" s="9" t="s">
        <v>19</v>
      </c>
      <c r="B5" s="10">
        <f>SUM(monthly_sales_summary.csv!E2:E13)</f>
        <v>369</v>
      </c>
      <c r="G5" s="11" t="s">
        <v>20</v>
      </c>
      <c r="H5" s="12"/>
    </row>
    <row r="6">
      <c r="A6" s="13" t="s">
        <v>21</v>
      </c>
      <c r="B6" s="14">
        <f>AVERAGE(monthly_sales_summary.csv!F2:F13)</f>
        <v>24292.16667</v>
      </c>
      <c r="G6" s="9" t="s">
        <v>22</v>
      </c>
      <c r="H6" s="15" t="s">
        <v>23</v>
      </c>
    </row>
    <row r="7">
      <c r="A7" s="16"/>
      <c r="G7" s="9" t="s">
        <v>18</v>
      </c>
      <c r="H7" s="10">
        <f>IF(AND(H2="All",H3="All"),SUM(monthly_sales_summary.csv!D2:D13),IF(H2="All",SUMIF(monthly_sales_summary.csv!C2:C13,H3,monthly_sales_summary.csv!D2:D13),IF(H3="All",SUMIF(monthly_sales_summary.csv!B2:B13,H2,monthly_sales_summary.csv!D2:D13),SUMIFS(monthly_sales_summary.csv!D2:D13,monthly_sales_summary.csv!B2:B13,H2,monthly_sales_summary.csv!C2:C13,H3))))</f>
        <v>3620000</v>
      </c>
    </row>
    <row r="8">
      <c r="A8" s="17" t="s">
        <v>24</v>
      </c>
      <c r="B8" s="18"/>
      <c r="G8" s="9" t="s">
        <v>25</v>
      </c>
      <c r="H8" s="19">
        <f>IF(AND(H2="All",H3="All"),SUM(monthly_sales_summary.csv!E2:E13),IF(H2="All",SUMIF(monthly_sales_summary.csv!C2:C13,H3,monthly_sales_summary.csv!E2:E13),IF(H3="All",SUMIF(monthly_sales_summary.csv!B2:B13,H2,monthly_sales_summary.csv!E2:E13),SUMIFS(monthly_sales_summary.csv!E2:E13,monthly_sales_summary.csv!B2:B13,H2,monthly_sales_summary.csv!C2:C13,H3))))</f>
        <v>369</v>
      </c>
    </row>
    <row r="9">
      <c r="A9" s="7" t="s">
        <v>1</v>
      </c>
      <c r="B9" s="20" t="s">
        <v>3</v>
      </c>
      <c r="G9" s="13" t="s">
        <v>26</v>
      </c>
      <c r="H9" s="14">
        <f>IFERROR(B7/B8,0)</f>
        <v>0</v>
      </c>
    </row>
    <row r="10">
      <c r="A10" s="9" t="s">
        <v>6</v>
      </c>
      <c r="B10" s="10">
        <f>SUMIF(monthly_sales_summary.csv!B2:B13,A10,monthly_sales_summary.csv!D2:D13)</f>
        <v>1397000</v>
      </c>
    </row>
    <row r="11">
      <c r="A11" s="9" t="s">
        <v>9</v>
      </c>
      <c r="B11" s="10">
        <f>SUMIF(monthly_sales_summary.csv!B2:B13,A11,monthly_sales_summary.csv!D2:D13)</f>
        <v>1220000</v>
      </c>
    </row>
    <row r="12">
      <c r="A12" s="9" t="s">
        <v>10</v>
      </c>
      <c r="B12" s="10">
        <f>SUMIF(monthly_sales_summary.csv!B2:B13,A12,monthly_sales_summary.csv!D2:D13)</f>
        <v>1003000</v>
      </c>
      <c r="G12" s="21" t="s">
        <v>27</v>
      </c>
    </row>
    <row r="13">
      <c r="A13" s="13" t="s">
        <v>28</v>
      </c>
      <c r="B13" s="14">
        <f>SUM(B10:B12)</f>
        <v>3620000</v>
      </c>
      <c r="G13" s="1" t="s">
        <v>29</v>
      </c>
      <c r="H13" s="1" t="s">
        <v>30</v>
      </c>
    </row>
    <row r="14">
      <c r="G14" s="1" t="s">
        <v>31</v>
      </c>
    </row>
    <row r="15">
      <c r="A15" s="17" t="s">
        <v>32</v>
      </c>
      <c r="B15" s="18"/>
      <c r="C15" s="18"/>
      <c r="D15" s="18"/>
      <c r="G15" s="1" t="s">
        <v>33</v>
      </c>
      <c r="H15" s="1" t="s">
        <v>34</v>
      </c>
    </row>
    <row r="16">
      <c r="A16" s="22" t="s">
        <v>2</v>
      </c>
      <c r="B16" s="23" t="s">
        <v>35</v>
      </c>
      <c r="C16" s="23" t="s">
        <v>26</v>
      </c>
      <c r="D16" s="24"/>
      <c r="G16" s="1" t="s">
        <v>36</v>
      </c>
      <c r="H16" s="1" t="s">
        <v>37</v>
      </c>
    </row>
    <row r="17">
      <c r="A17" s="25" t="s">
        <v>7</v>
      </c>
      <c r="B17" s="26">
        <f>SUMIF(monthly_sales_summary.csv!C2:C13,A17,monthly_sales_summary.csv!E2:E13)</f>
        <v>62</v>
      </c>
      <c r="C17" s="27">
        <f>SUMIF(monthly_sales_summary.csv!C2:C13,A17,monthly_sales_summary.csv!D2:D13)/B17</f>
        <v>46129.03226</v>
      </c>
      <c r="D17" s="28"/>
    </row>
    <row r="18">
      <c r="A18" s="25" t="s">
        <v>8</v>
      </c>
      <c r="B18" s="26">
        <f>SUMIF(monthly_sales_summary.csv!C2:C13,A18,monthly_sales_summary.csv!E2:E13)</f>
        <v>307</v>
      </c>
      <c r="C18" s="27">
        <f>SUMIF(monthly_sales_summary.csv!C2:C13,A18,monthly_sales_summary.csv!D2:D13)/B18</f>
        <v>2475.570033</v>
      </c>
      <c r="D18" s="28"/>
    </row>
    <row r="19">
      <c r="A19" s="29" t="s">
        <v>28</v>
      </c>
      <c r="B19" s="30">
        <f>SUM(B17:B18)</f>
        <v>369</v>
      </c>
      <c r="C19" s="31">
        <f>(C17*B17+C18*B18)/(B17+B18)</f>
        <v>9810.298103</v>
      </c>
      <c r="D19" s="32"/>
    </row>
    <row r="21">
      <c r="A21" s="33" t="s">
        <v>38</v>
      </c>
      <c r="B21" s="34"/>
      <c r="C21" s="34"/>
      <c r="D21" s="35"/>
    </row>
    <row r="22">
      <c r="A22" s="36" t="s">
        <v>0</v>
      </c>
      <c r="B22" s="37" t="s">
        <v>3</v>
      </c>
      <c r="C22" s="37" t="s">
        <v>39</v>
      </c>
      <c r="D22" s="38" t="s">
        <v>40</v>
      </c>
    </row>
    <row r="23">
      <c r="A23" s="39">
        <v>45627.0</v>
      </c>
      <c r="B23" s="27">
        <f>SUMIFS(monthly_sales_summary.csv!D2:D13,monthly_sales_summary.csv!A2:A13,"&gt;="&amp;DATE(2024,12,1),monthly_sales_summary.csv!A2:A13,"&lt;"&amp;DATE(2025,1,1))</f>
        <v>1965000</v>
      </c>
      <c r="C23" s="40" t="s">
        <v>41</v>
      </c>
      <c r="D23" s="41" t="s">
        <v>41</v>
      </c>
    </row>
    <row r="24">
      <c r="A24" s="42">
        <v>45658.0</v>
      </c>
      <c r="B24" s="31">
        <f>SUMIFS(monthly_sales_summary.csv!D2:D13,monthly_sales_summary.csv!A2:A13,"&gt;="&amp;DATE(2025,1,1),monthly_sales_summary.csv!A2:A13,"&lt;"&amp;DATE(2025,2,1))</f>
        <v>1655000</v>
      </c>
      <c r="C24" s="31">
        <f>B24-B23</f>
        <v>-310000</v>
      </c>
      <c r="D24" s="43">
        <f>IFERROR(C24/B23,0)</f>
        <v>-0.1577608142</v>
      </c>
    </row>
    <row r="27">
      <c r="A27" s="33" t="s">
        <v>42</v>
      </c>
      <c r="B27" s="34"/>
      <c r="C27" s="34"/>
      <c r="D27" s="35"/>
    </row>
    <row r="28">
      <c r="A28" s="36" t="s">
        <v>1</v>
      </c>
      <c r="B28" s="37" t="s">
        <v>7</v>
      </c>
      <c r="C28" s="37" t="s">
        <v>8</v>
      </c>
      <c r="D28" s="38" t="s">
        <v>28</v>
      </c>
    </row>
    <row r="29">
      <c r="A29" s="9" t="s">
        <v>6</v>
      </c>
      <c r="B29" s="27">
        <f>SUMIFS(monthly_sales_summary.csv!D2:D13,monthly_sales_summary.csv!B2:B13,A29,monthly_sales_summary.csv!C2:C13,B$28)</f>
        <v>1100000</v>
      </c>
      <c r="C29" s="27">
        <f>SUMIFS(monthly_sales_summary.csv!D2:D13,monthly_sales_summary.csv!B2:B13,A29,monthly_sales_summary.csv!C2:C13,C$28)</f>
        <v>297000</v>
      </c>
      <c r="D29" s="10">
        <f t="shared" ref="D29:D31" si="1">SUM(B29:C29)</f>
        <v>1397000</v>
      </c>
    </row>
    <row r="30">
      <c r="A30" s="9" t="s">
        <v>9</v>
      </c>
      <c r="B30" s="27">
        <f>SUMIFS(monthly_sales_summary.csv!D2:D13,monthly_sales_summary.csv!B2:B13,A30,monthly_sales_summary.csv!C2:C13,B$28)</f>
        <v>960000</v>
      </c>
      <c r="C30" s="27">
        <f>SUMIFS(monthly_sales_summary.csv!D2:D13,monthly_sales_summary.csv!B2:B13,A30,monthly_sales_summary.csv!C2:C13,C$28)</f>
        <v>260000</v>
      </c>
      <c r="D30" s="10">
        <f t="shared" si="1"/>
        <v>1220000</v>
      </c>
    </row>
    <row r="31">
      <c r="A31" s="9" t="s">
        <v>10</v>
      </c>
      <c r="B31" s="27">
        <f>SUMIFS(monthly_sales_summary.csv!D2:D13,monthly_sales_summary.csv!B2:B13,A31,monthly_sales_summary.csv!C2:C13,B$28)</f>
        <v>800000</v>
      </c>
      <c r="C31" s="27">
        <f>SUMIFS(monthly_sales_summary.csv!D2:D13,monthly_sales_summary.csv!B2:B13,A31,monthly_sales_summary.csv!C2:C13,C$28)</f>
        <v>203000</v>
      </c>
      <c r="D31" s="10">
        <f t="shared" si="1"/>
        <v>1003000</v>
      </c>
    </row>
    <row r="32">
      <c r="A32" s="44" t="s">
        <v>28</v>
      </c>
      <c r="B32" s="45">
        <f t="shared" ref="B32:D32" si="2">SUM(B29:B31)</f>
        <v>2860000</v>
      </c>
      <c r="C32" s="45">
        <f t="shared" si="2"/>
        <v>760000</v>
      </c>
      <c r="D32" s="46">
        <f t="shared" si="2"/>
        <v>3620000</v>
      </c>
    </row>
    <row r="35">
      <c r="A35" s="33" t="s">
        <v>43</v>
      </c>
      <c r="B35" s="34"/>
      <c r="C35" s="34"/>
      <c r="D35" s="35"/>
    </row>
    <row r="36">
      <c r="A36" s="36" t="s">
        <v>0</v>
      </c>
      <c r="B36" s="37" t="s">
        <v>3</v>
      </c>
      <c r="C36" s="37" t="s">
        <v>35</v>
      </c>
      <c r="D36" s="47"/>
    </row>
    <row r="37">
      <c r="A37" s="39">
        <v>45627.0</v>
      </c>
      <c r="B37" s="26">
        <f>SUMIFS(monthly_sales_summary.csv!D2:D13,monthly_sales_summary.csv!A2:A13,"&gt;="&amp;DATE(2024,12,1),monthly_sales_summary.csv!A2:A13,"&lt;"&amp;DATE(2025,1,1))</f>
        <v>1965000</v>
      </c>
      <c r="C37" s="26">
        <f>SUMIFS(monthly_sales_summary.csv!E2:E13,monthly_sales_summary.csv!A2:A13,"&gt;="&amp;DATE(2024,12,1),monthly_sales_summary.csv!A2:A13,"&lt;"&amp;DATE(2025,1,1))</f>
        <v>186</v>
      </c>
      <c r="D37" s="19"/>
    </row>
    <row r="38">
      <c r="A38" s="42">
        <v>45658.0</v>
      </c>
      <c r="B38" s="30">
        <f>SUMIFS(monthly_sales_summary.csv!D2:D13,monthly_sales_summary.csv!A2:A13,"&gt;="&amp;DATE(2025,1,1),monthly_sales_summary.csv!A2:A13,"&lt;"&amp;DATE(2025,2,1))</f>
        <v>1655000</v>
      </c>
      <c r="C38" s="30">
        <f>SUMIFS(monthly_sales_summary.csv!E2:E13,monthly_sales_summary.csv!A2:A13,"&gt;="&amp;DATE(2025,1,1),monthly_sales_summary.csv!A2:A13,"&lt;"&amp;DATE(2025,2,1))</f>
        <v>183</v>
      </c>
      <c r="D38" s="48"/>
    </row>
  </sheetData>
  <mergeCells count="3">
    <mergeCell ref="A1:D1"/>
    <mergeCell ref="G1:J1"/>
    <mergeCell ref="G12:I12"/>
  </mergeCells>
  <conditionalFormatting sqref="C24">
    <cfRule type="cellIs" dxfId="0" priority="1" stopIfTrue="1" operator="greaterThan">
      <formula>0</formula>
    </cfRule>
  </conditionalFormatting>
  <conditionalFormatting sqref="C24">
    <cfRule type="cellIs" dxfId="1" priority="2" stopIfTrue="1" operator="lessThan">
      <formula>0</formula>
    </cfRule>
  </conditionalFormatting>
  <conditionalFormatting sqref="D24">
    <cfRule type="cellIs" dxfId="0" priority="3" stopIfTrue="1" operator="greaterThan">
      <formula>0</formula>
    </cfRule>
  </conditionalFormatting>
  <conditionalFormatting sqref="D24">
    <cfRule type="cellIs" dxfId="1" priority="4" stopIfTrue="1" operator="lessThan">
      <formula>0</formula>
    </cfRule>
  </conditionalFormatting>
  <dataValidations>
    <dataValidation type="list" allowBlank="1" sqref="H2">
      <formula1>"All,East,West,Central"</formula1>
    </dataValidation>
    <dataValidation type="list" allowBlank="1" sqref="H3">
      <formula1>"All,Enterprise,SMB"</formula1>
    </dataValidation>
  </dataValidations>
  <drawing r:id="rId1"/>
</worksheet>
</file>