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wnloads\"/>
    </mc:Choice>
  </mc:AlternateContent>
  <xr:revisionPtr revIDLastSave="0" documentId="13_ncr:1_{7008C655-234D-4C4F-87B9-EAF1F3CB79CF}" xr6:coauthVersionLast="47" xr6:coauthVersionMax="47" xr10:uidLastSave="{00000000-0000-0000-0000-000000000000}"/>
  <bookViews>
    <workbookView xWindow="28680" yWindow="-45" windowWidth="29040" windowHeight="15720" xr2:uid="{ADD52131-4B7D-4B90-B1A9-3A1780F02561}"/>
  </bookViews>
  <sheets>
    <sheet name="Ajelix.com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J21" i="1"/>
  <c r="H21" i="1"/>
  <c r="F21" i="1"/>
  <c r="G21" i="1"/>
  <c r="C22" i="1" s="1"/>
  <c r="E21" i="1"/>
  <c r="J20" i="1"/>
  <c r="D21" i="1"/>
  <c r="D20" i="1"/>
  <c r="C21" i="1"/>
  <c r="G20" i="1"/>
  <c r="F20" i="1"/>
  <c r="H20" i="1"/>
  <c r="I20" i="1"/>
  <c r="C20" i="1"/>
  <c r="K21" i="1"/>
  <c r="K20" i="1"/>
  <c r="I21" i="1"/>
  <c r="E20" i="1"/>
  <c r="K22" i="1" l="1"/>
  <c r="E30" i="1"/>
  <c r="I30" i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E31" i="1"/>
  <c r="E32" i="1" s="1"/>
  <c r="I31" i="1"/>
  <c r="I32" i="1"/>
  <c r="E33" i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21" i="1"/>
  <c r="B22" i="1"/>
  <c r="B23" i="1"/>
  <c r="B24" i="1"/>
  <c r="B25" i="1"/>
  <c r="B26" i="1"/>
  <c r="B27" i="1"/>
  <c r="B28" i="1"/>
  <c r="B29" i="1"/>
  <c r="B20" i="1"/>
  <c r="E22" i="1"/>
  <c r="E23" i="1" s="1"/>
  <c r="E24" i="1" s="1"/>
  <c r="E25" i="1" s="1"/>
  <c r="E26" i="1" s="1"/>
  <c r="E27" i="1" s="1"/>
  <c r="E28" i="1" s="1"/>
  <c r="E29" i="1" s="1"/>
  <c r="I23" i="1"/>
  <c r="I24" i="1"/>
  <c r="I25" i="1"/>
  <c r="I26" i="1"/>
  <c r="I27" i="1"/>
  <c r="I28" i="1"/>
  <c r="I29" i="1"/>
  <c r="I22" i="1"/>
  <c r="D3" i="1"/>
  <c r="K23" i="1" l="1"/>
  <c r="K24" i="1" s="1"/>
  <c r="K25" i="1" s="1"/>
  <c r="K26" i="1" s="1"/>
  <c r="K27" i="1" s="1"/>
  <c r="K28" i="1" s="1"/>
  <c r="K29" i="1" s="1"/>
  <c r="H22" i="1" l="1"/>
  <c r="D22" i="1"/>
  <c r="J22" i="1" s="1"/>
  <c r="G22" i="1" l="1"/>
  <c r="C23" i="1" s="1"/>
  <c r="F22" i="1"/>
  <c r="H23" i="1" l="1"/>
  <c r="D23" i="1"/>
  <c r="F23" i="1" s="1"/>
  <c r="G23" i="1" l="1"/>
  <c r="C24" i="1" s="1"/>
  <c r="H24" i="1" s="1"/>
  <c r="J23" i="1"/>
  <c r="D24" i="1" l="1"/>
  <c r="G24" i="1" s="1"/>
  <c r="C25" i="1" s="1"/>
  <c r="D25" i="1" s="1"/>
  <c r="F25" i="1" s="1"/>
  <c r="F24" i="1" l="1"/>
  <c r="J24" i="1"/>
  <c r="J25" i="1" s="1"/>
  <c r="G25" i="1"/>
  <c r="H25" i="1"/>
  <c r="C26" i="1" l="1"/>
  <c r="D26" i="1" s="1"/>
  <c r="J26" i="1" s="1"/>
  <c r="G26" i="1" l="1"/>
  <c r="F26" i="1"/>
  <c r="H26" i="1"/>
  <c r="C27" i="1" l="1"/>
  <c r="H27" i="1"/>
  <c r="D27" i="1"/>
  <c r="F27" i="1" s="1"/>
  <c r="G27" i="1"/>
  <c r="J27" i="1"/>
  <c r="C28" i="1" l="1"/>
  <c r="D28" i="1" s="1"/>
  <c r="G28" i="1" l="1"/>
  <c r="J28" i="1"/>
  <c r="F28" i="1"/>
  <c r="H28" i="1"/>
  <c r="C29" i="1" l="1"/>
  <c r="H29" i="1" s="1"/>
  <c r="D29" i="1"/>
  <c r="F29" i="1" s="1"/>
  <c r="J29" i="1" l="1"/>
  <c r="G29" i="1"/>
  <c r="C30" i="1" s="1"/>
  <c r="D30" i="1" s="1"/>
  <c r="H30" i="1" l="1"/>
  <c r="F30" i="1"/>
  <c r="G30" i="1"/>
  <c r="J30" i="1"/>
  <c r="C31" i="1" l="1"/>
  <c r="D31" i="1" s="1"/>
  <c r="H31" i="1" l="1"/>
  <c r="G31" i="1"/>
  <c r="F31" i="1"/>
  <c r="J31" i="1"/>
  <c r="C32" i="1" l="1"/>
  <c r="D32" i="1"/>
  <c r="F32" i="1" s="1"/>
  <c r="H32" i="1"/>
  <c r="J32" i="1" l="1"/>
  <c r="G32" i="1"/>
  <c r="C33" i="1" s="1"/>
  <c r="D33" i="1" l="1"/>
  <c r="F33" i="1" s="1"/>
  <c r="H33" i="1"/>
  <c r="J33" i="1" l="1"/>
  <c r="G33" i="1"/>
  <c r="C34" i="1" s="1"/>
  <c r="H34" i="1" s="1"/>
  <c r="D34" i="1" l="1"/>
  <c r="F34" i="1" l="1"/>
  <c r="G34" i="1"/>
  <c r="C35" i="1" s="1"/>
  <c r="J34" i="1"/>
  <c r="D35" i="1" l="1"/>
  <c r="H35" i="1"/>
  <c r="G35" i="1"/>
  <c r="C36" i="1" s="1"/>
  <c r="D36" i="1" s="1"/>
  <c r="F36" i="1" s="1"/>
  <c r="H36" i="1" l="1"/>
  <c r="F35" i="1"/>
  <c r="J35" i="1"/>
  <c r="J36" i="1" s="1"/>
  <c r="G36" i="1"/>
  <c r="C37" i="1" s="1"/>
  <c r="D37" i="1" l="1"/>
  <c r="G37" i="1" s="1"/>
  <c r="H37" i="1"/>
  <c r="C38" i="1" l="1"/>
  <c r="D38" i="1" s="1"/>
  <c r="F37" i="1"/>
  <c r="H38" i="1"/>
  <c r="J37" i="1"/>
  <c r="F38" i="1" l="1"/>
  <c r="G38" i="1"/>
  <c r="C39" i="1" s="1"/>
  <c r="D39" i="1" s="1"/>
  <c r="G39" i="1" s="1"/>
  <c r="J38" i="1"/>
  <c r="H39" i="1" l="1"/>
  <c r="C40" i="1" s="1"/>
  <c r="F39" i="1"/>
  <c r="J39" i="1"/>
  <c r="D40" i="1" l="1"/>
  <c r="F40" i="1" s="1"/>
  <c r="H40" i="1"/>
  <c r="G40" i="1"/>
  <c r="C41" i="1" s="1"/>
  <c r="D41" i="1" s="1"/>
  <c r="F41" i="1" s="1"/>
  <c r="J40" i="1"/>
  <c r="H41" i="1" l="1"/>
  <c r="G41" i="1"/>
  <c r="C42" i="1" s="1"/>
  <c r="H42" i="1" s="1"/>
  <c r="J41" i="1"/>
  <c r="D42" i="1" l="1"/>
  <c r="G42" i="1" s="1"/>
  <c r="C43" i="1" s="1"/>
  <c r="D43" i="1" s="1"/>
  <c r="F43" i="1" s="1"/>
  <c r="J42" i="1"/>
  <c r="H43" i="1" l="1"/>
  <c r="F42" i="1"/>
  <c r="G43" i="1"/>
  <c r="C44" i="1" s="1"/>
  <c r="D44" i="1" s="1"/>
  <c r="J43" i="1"/>
  <c r="H44" i="1" l="1"/>
  <c r="F44" i="1"/>
  <c r="G44" i="1"/>
  <c r="C45" i="1" l="1"/>
  <c r="D45" i="1" s="1"/>
  <c r="F45" i="1" s="1"/>
  <c r="G45" i="1"/>
  <c r="J44" i="1"/>
  <c r="J45" i="1" s="1"/>
  <c r="H45" i="1" l="1"/>
  <c r="C46" i="1"/>
  <c r="D46" i="1" l="1"/>
  <c r="F46" i="1" s="1"/>
  <c r="H46" i="1"/>
  <c r="G46" i="1" l="1"/>
  <c r="J46" i="1"/>
  <c r="C47" i="1"/>
  <c r="D47" i="1" s="1"/>
  <c r="F47" i="1" s="1"/>
  <c r="G47" i="1" l="1"/>
  <c r="H47" i="1"/>
  <c r="J47" i="1"/>
  <c r="C48" i="1" l="1"/>
  <c r="H48" i="1"/>
  <c r="D48" i="1"/>
  <c r="F48" i="1" s="1"/>
  <c r="G48" i="1" l="1"/>
  <c r="C49" i="1" s="1"/>
  <c r="D49" i="1" s="1"/>
  <c r="F49" i="1" s="1"/>
  <c r="J48" i="1"/>
  <c r="J49" i="1" l="1"/>
  <c r="H49" i="1"/>
  <c r="G49" i="1"/>
</calcChain>
</file>

<file path=xl/sharedStrings.xml><?xml version="1.0" encoding="utf-8"?>
<sst xmlns="http://schemas.openxmlformats.org/spreadsheetml/2006/main" count="24" uniqueCount="22">
  <si>
    <t>Stock Price</t>
  </si>
  <si>
    <t>Number Of Shares</t>
  </si>
  <si>
    <t>Investment Amount</t>
  </si>
  <si>
    <t>Annual Dividend Yield (%)</t>
  </si>
  <si>
    <t>Annual Contribution</t>
  </si>
  <si>
    <t>Dividend Tax Rate (%)</t>
  </si>
  <si>
    <t>Expected Rise in Dividend Payout (%)</t>
  </si>
  <si>
    <t>Expected Rise in Stock Price P.A (%)</t>
  </si>
  <si>
    <t>Dividend Reinvestment</t>
  </si>
  <si>
    <t>Ending Balance</t>
  </si>
  <si>
    <t>Total Dividend Income</t>
  </si>
  <si>
    <t>Yield On Cost (%)</t>
  </si>
  <si>
    <t>Year</t>
  </si>
  <si>
    <t>Annual Dividend</t>
  </si>
  <si>
    <t>Yield</t>
  </si>
  <si>
    <t>Yield On Cost</t>
  </si>
  <si>
    <t>After DRIP Value</t>
  </si>
  <si>
    <t>Cumulative Dividends</t>
  </si>
  <si>
    <t>Total Contributions</t>
  </si>
  <si>
    <t>Yes</t>
  </si>
  <si>
    <t>Holding Period (Years)</t>
  </si>
  <si>
    <t>Investment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</si>
</sst>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0"/>
    <numFmt numFmtId="166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15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3E22-F3F3-4326-A195-04CAD25E6994}">
  <dimension ref="A2:K49"/>
  <sheetViews>
    <sheetView tabSelected="1" topLeftCell="A4" workbookViewId="0">
      <selection activeCell="E17" sqref="E17"/>
    </sheetView>
  </sheetViews>
  <sheetFormatPr defaultRowHeight="14.4" x14ac:dyDescent="0.3"/>
  <cols>
    <col min="2" max="2" width="22.33203125" style="2" bestFit="1" customWidth="1"/>
    <col min="3" max="3" width="34.6640625" style="2" bestFit="1" customWidth="1"/>
    <col min="4" max="4" width="33" style="2" bestFit="1" customWidth="1"/>
    <col min="5" max="5" width="18.5546875" style="2" bestFit="1" customWidth="1"/>
    <col min="6" max="6" width="15.88671875" style="2" bestFit="1" customWidth="1"/>
    <col min="7" max="7" width="16.6640625" style="2" bestFit="1" customWidth="1"/>
    <col min="8" max="8" width="19.33203125" style="2" bestFit="1" customWidth="1"/>
    <col min="9" max="9" width="20.6640625" style="2" bestFit="1" customWidth="1"/>
    <col min="10" max="10" width="20.109375" style="2" bestFit="1" customWidth="1"/>
    <col min="11" max="11" width="18.33203125" style="2" bestFit="1" customWidth="1"/>
  </cols>
  <sheetData>
    <row r="2" spans="1:4" x14ac:dyDescent="0.3">
      <c r="A2" s="1"/>
      <c r="B2" s="9" t="s">
        <v>0</v>
      </c>
      <c r="C2" s="9" t="s">
        <v>1</v>
      </c>
      <c r="D2" s="9" t="s">
        <v>2</v>
      </c>
    </row>
    <row r="3" spans="1:4" x14ac:dyDescent="0.3">
      <c r="B3" s="3">
        <v>100</v>
      </c>
      <c r="C3" s="4">
        <v>100</v>
      </c>
      <c r="D3" s="3">
        <f>C3*B3</f>
        <v>10000</v>
      </c>
    </row>
    <row r="5" spans="1:4" x14ac:dyDescent="0.3">
      <c r="B5" s="9" t="s">
        <v>20</v>
      </c>
      <c r="C5" s="9" t="s">
        <v>3</v>
      </c>
      <c r="D5" s="9" t="s">
        <v>4</v>
      </c>
    </row>
    <row r="6" spans="1:4" x14ac:dyDescent="0.3">
      <c r="B6" s="4">
        <v>10</v>
      </c>
      <c r="C6" s="5">
        <v>0.1</v>
      </c>
      <c r="D6" s="6">
        <v>1000</v>
      </c>
    </row>
    <row r="8" spans="1:4" x14ac:dyDescent="0.3">
      <c r="B8" s="9" t="s">
        <v>5</v>
      </c>
      <c r="C8" s="9" t="s">
        <v>6</v>
      </c>
      <c r="D8" s="9" t="s">
        <v>7</v>
      </c>
    </row>
    <row r="9" spans="1:4" x14ac:dyDescent="0.3">
      <c r="B9" s="5">
        <v>0</v>
      </c>
      <c r="C9" s="5">
        <v>0.05</v>
      </c>
      <c r="D9" s="5">
        <v>0.05</v>
      </c>
    </row>
    <row r="11" spans="1:4" x14ac:dyDescent="0.3">
      <c r="B11" s="9" t="s">
        <v>8</v>
      </c>
    </row>
    <row r="12" spans="1:4" x14ac:dyDescent="0.3">
      <c r="B12" s="4" t="s">
        <v>19</v>
      </c>
    </row>
    <row r="15" spans="1:4" x14ac:dyDescent="0.3">
      <c r="B15" s="9" t="s">
        <v>9</v>
      </c>
      <c r="C15" s="9" t="s">
        <v>10</v>
      </c>
      <c r="D15" s="9" t="s">
        <v>11</v>
      </c>
    </row>
    <row r="16" spans="1:4" x14ac:dyDescent="0.3">
      <c r="B16" s="6">
        <f>VLOOKUP(B6,B19:C49,2,0)</f>
        <v>60991.057510460902</v>
      </c>
      <c r="C16" s="6">
        <f>VLOOKUP(B6,B19:J49,9,0)</f>
        <v>39793.804506591012</v>
      </c>
      <c r="D16" s="7">
        <f>VLOOKUP(B6,B19:J49,5,0)</f>
        <v>0.4979849917807706</v>
      </c>
    </row>
    <row r="19" spans="2:11" x14ac:dyDescent="0.3">
      <c r="B19" s="9" t="s">
        <v>12</v>
      </c>
      <c r="C19" s="9" t="s">
        <v>2</v>
      </c>
      <c r="D19" s="9" t="s">
        <v>13</v>
      </c>
      <c r="E19" s="9" t="s">
        <v>14</v>
      </c>
      <c r="F19" s="9" t="s">
        <v>15</v>
      </c>
      <c r="G19" s="9" t="s">
        <v>16</v>
      </c>
      <c r="H19" s="9" t="s">
        <v>21</v>
      </c>
      <c r="I19" s="9" t="s">
        <v>4</v>
      </c>
      <c r="J19" s="9" t="s">
        <v>17</v>
      </c>
      <c r="K19" s="9" t="s">
        <v>18</v>
      </c>
    </row>
    <row r="20" spans="2:11" x14ac:dyDescent="0.3">
      <c r="B20" s="4">
        <f>ROW()-19</f>
        <v>1</v>
      </c>
      <c r="C20" s="6">
        <f>D3</f>
        <v>10000</v>
      </c>
      <c r="D20" s="6">
        <f>C20*E20*(1-$B$9)</f>
        <v>1000</v>
      </c>
      <c r="E20" s="7">
        <f>C6</f>
        <v>0.1</v>
      </c>
      <c r="F20" s="8">
        <f>D20/K20</f>
        <v>0.1</v>
      </c>
      <c r="G20" s="6">
        <f>C20+IF($B$12="Yes",D20,0)</f>
        <v>11000</v>
      </c>
      <c r="H20" s="6">
        <f>C20*$D$9</f>
        <v>500</v>
      </c>
      <c r="I20" s="6">
        <f>$D$6</f>
        <v>1000</v>
      </c>
      <c r="J20" s="6">
        <f>D20</f>
        <v>1000</v>
      </c>
      <c r="K20" s="6">
        <f>C20</f>
        <v>10000</v>
      </c>
    </row>
    <row r="21" spans="2:11" x14ac:dyDescent="0.3">
      <c r="B21" s="4">
        <f t="shared" ref="B21:B49" si="0">ROW()-19</f>
        <v>2</v>
      </c>
      <c r="C21" s="6">
        <f>G20+H20+I20</f>
        <v>12500</v>
      </c>
      <c r="D21" s="6">
        <f>C21*E21*(1-$B$9)</f>
        <v>1312.5000000000002</v>
      </c>
      <c r="E21" s="7">
        <f>E20*(1+$C$9)</f>
        <v>0.10500000000000001</v>
      </c>
      <c r="F21" s="8">
        <f>D21/K21</f>
        <v>0.11931818181818184</v>
      </c>
      <c r="G21" s="6">
        <f>C21+IF($B$12="Yes",D21,0)</f>
        <v>13812.5</v>
      </c>
      <c r="H21" s="6">
        <f>C21*$D$9</f>
        <v>625</v>
      </c>
      <c r="I21" s="6">
        <f>$D$6</f>
        <v>1000</v>
      </c>
      <c r="J21" s="6">
        <f>J20+D21</f>
        <v>2312.5</v>
      </c>
      <c r="K21" s="6">
        <f>K20+$D$6</f>
        <v>11000</v>
      </c>
    </row>
    <row r="22" spans="2:11" x14ac:dyDescent="0.3">
      <c r="B22" s="4">
        <f t="shared" si="0"/>
        <v>3</v>
      </c>
      <c r="C22" s="6">
        <f>G21+H21+I21</f>
        <v>15437.5</v>
      </c>
      <c r="D22" s="6">
        <f t="shared" ref="D21:D49" si="1">C22*E22*(1-$B$9)</f>
        <v>1701.9843750000002</v>
      </c>
      <c r="E22" s="7">
        <f t="shared" ref="E22:E29" si="2">E21*(1+$C$9)</f>
        <v>0.11025000000000001</v>
      </c>
      <c r="F22" s="8">
        <f t="shared" ref="F20:F29" si="3">D22/K22</f>
        <v>0.14183203125000002</v>
      </c>
      <c r="G22" s="6">
        <f t="shared" ref="G20:G29" si="4">C22+IF($B$12="Yes",D22,0)</f>
        <v>17139.484375</v>
      </c>
      <c r="H22" s="6">
        <f>C22*$D$9</f>
        <v>771.875</v>
      </c>
      <c r="I22" s="6">
        <f>$D$6</f>
        <v>1000</v>
      </c>
      <c r="J22" s="6">
        <f t="shared" ref="J21:J29" si="5">J21+D22</f>
        <v>4014.484375</v>
      </c>
      <c r="K22" s="6">
        <f>K21+$D$6</f>
        <v>12000</v>
      </c>
    </row>
    <row r="23" spans="2:11" x14ac:dyDescent="0.3">
      <c r="B23" s="4">
        <f t="shared" si="0"/>
        <v>4</v>
      </c>
      <c r="C23" s="6">
        <f>G22+H22+I22</f>
        <v>18911.359375</v>
      </c>
      <c r="D23" s="6">
        <f t="shared" si="1"/>
        <v>2189.226239648438</v>
      </c>
      <c r="E23" s="7">
        <f t="shared" si="2"/>
        <v>0.11576250000000002</v>
      </c>
      <c r="F23" s="8">
        <f>D23/K23</f>
        <v>0.16840201843449523</v>
      </c>
      <c r="G23" s="6">
        <f>C23+IF($B$12="Yes",D23,0)</f>
        <v>21100.585614648437</v>
      </c>
      <c r="H23" s="6">
        <f>C23*$D$9</f>
        <v>945.56796875000009</v>
      </c>
      <c r="I23" s="6">
        <f t="shared" ref="I23:I49" si="6">$D$6</f>
        <v>1000</v>
      </c>
      <c r="J23" s="6">
        <f>J22+D23</f>
        <v>6203.7106146484384</v>
      </c>
      <c r="K23" s="6">
        <f t="shared" ref="K23:K29" si="7">K22+$D$6</f>
        <v>13000</v>
      </c>
    </row>
    <row r="24" spans="2:11" x14ac:dyDescent="0.3">
      <c r="B24" s="4">
        <f t="shared" si="0"/>
        <v>5</v>
      </c>
      <c r="C24" s="6">
        <f t="shared" ref="C21:C29" si="8">G23+H23+I23</f>
        <v>23046.153583398438</v>
      </c>
      <c r="D24" s="6">
        <f t="shared" si="1"/>
        <v>2801.2743719080704</v>
      </c>
      <c r="E24" s="7">
        <f t="shared" si="2"/>
        <v>0.12155062500000002</v>
      </c>
      <c r="F24" s="8">
        <f t="shared" si="3"/>
        <v>0.20009102656486216</v>
      </c>
      <c r="G24" s="6">
        <f t="shared" si="4"/>
        <v>25847.42795530651</v>
      </c>
      <c r="H24" s="6">
        <f t="shared" ref="H20:H29" si="9">C24*$D$9</f>
        <v>1152.307679169922</v>
      </c>
      <c r="I24" s="6">
        <f t="shared" si="6"/>
        <v>1000</v>
      </c>
      <c r="J24" s="6">
        <f t="shared" si="5"/>
        <v>9004.9849865565084</v>
      </c>
      <c r="K24" s="6">
        <f t="shared" si="7"/>
        <v>14000</v>
      </c>
    </row>
    <row r="25" spans="2:11" x14ac:dyDescent="0.3">
      <c r="B25" s="4">
        <f t="shared" si="0"/>
        <v>6</v>
      </c>
      <c r="C25" s="6">
        <f t="shared" si="8"/>
        <v>27999.73563447643</v>
      </c>
      <c r="D25" s="6">
        <f t="shared" si="1"/>
        <v>3573.5546345156517</v>
      </c>
      <c r="E25" s="7">
        <f t="shared" si="2"/>
        <v>0.12762815625000004</v>
      </c>
      <c r="F25" s="8">
        <f t="shared" si="3"/>
        <v>0.23823697563437679</v>
      </c>
      <c r="G25" s="6">
        <f t="shared" si="4"/>
        <v>31573.290268992081</v>
      </c>
      <c r="H25" s="6">
        <f t="shared" si="9"/>
        <v>1399.9867817238217</v>
      </c>
      <c r="I25" s="6">
        <f t="shared" si="6"/>
        <v>1000</v>
      </c>
      <c r="J25" s="6">
        <f t="shared" si="5"/>
        <v>12578.539621072159</v>
      </c>
      <c r="K25" s="6">
        <f t="shared" si="7"/>
        <v>15000</v>
      </c>
    </row>
    <row r="26" spans="2:11" x14ac:dyDescent="0.3">
      <c r="B26" s="4">
        <f t="shared" si="0"/>
        <v>7</v>
      </c>
      <c r="C26" s="6">
        <f t="shared" si="8"/>
        <v>33973.2770507159</v>
      </c>
      <c r="D26" s="6">
        <f t="shared" si="1"/>
        <v>4552.7440473409752</v>
      </c>
      <c r="E26" s="7">
        <f t="shared" si="2"/>
        <v>0.13400956406250006</v>
      </c>
      <c r="F26" s="8">
        <f t="shared" si="3"/>
        <v>0.28454650295881095</v>
      </c>
      <c r="G26" s="6">
        <f t="shared" si="4"/>
        <v>38526.021098056874</v>
      </c>
      <c r="H26" s="6">
        <f t="shared" si="9"/>
        <v>1698.6638525357951</v>
      </c>
      <c r="I26" s="6">
        <f t="shared" si="6"/>
        <v>1000</v>
      </c>
      <c r="J26" s="6">
        <f t="shared" si="5"/>
        <v>17131.283668413133</v>
      </c>
      <c r="K26" s="6">
        <f t="shared" si="7"/>
        <v>16000</v>
      </c>
    </row>
    <row r="27" spans="2:11" x14ac:dyDescent="0.3">
      <c r="B27" s="4">
        <f t="shared" si="0"/>
        <v>8</v>
      </c>
      <c r="C27" s="6">
        <f t="shared" si="8"/>
        <v>41224.684950592666</v>
      </c>
      <c r="D27" s="6">
        <f t="shared" si="1"/>
        <v>5800.727161784971</v>
      </c>
      <c r="E27" s="7">
        <f t="shared" si="2"/>
        <v>0.14071004226562506</v>
      </c>
      <c r="F27" s="8">
        <f t="shared" si="3"/>
        <v>0.34121924481088067</v>
      </c>
      <c r="G27" s="6">
        <f t="shared" si="4"/>
        <v>47025.412112377635</v>
      </c>
      <c r="H27" s="6">
        <f t="shared" si="9"/>
        <v>2061.2342475296332</v>
      </c>
      <c r="I27" s="6">
        <f t="shared" si="6"/>
        <v>1000</v>
      </c>
      <c r="J27" s="6">
        <f t="shared" si="5"/>
        <v>22932.010830198102</v>
      </c>
      <c r="K27" s="6">
        <f t="shared" si="7"/>
        <v>17000</v>
      </c>
    </row>
    <row r="28" spans="2:11" x14ac:dyDescent="0.3">
      <c r="B28" s="4">
        <f t="shared" si="0"/>
        <v>9</v>
      </c>
      <c r="C28" s="6">
        <f t="shared" si="8"/>
        <v>50086.646359907267</v>
      </c>
      <c r="D28" s="6">
        <f t="shared" si="1"/>
        <v>7400.0788325582662</v>
      </c>
      <c r="E28" s="7">
        <f t="shared" si="2"/>
        <v>0.14774554437890633</v>
      </c>
      <c r="F28" s="8">
        <f t="shared" si="3"/>
        <v>0.41111549069768144</v>
      </c>
      <c r="G28" s="6">
        <f t="shared" si="4"/>
        <v>57486.725192465536</v>
      </c>
      <c r="H28" s="6">
        <f t="shared" si="9"/>
        <v>2504.3323179953636</v>
      </c>
      <c r="I28" s="6">
        <f t="shared" si="6"/>
        <v>1000</v>
      </c>
      <c r="J28" s="6">
        <f t="shared" si="5"/>
        <v>30332.089662756367</v>
      </c>
      <c r="K28" s="6">
        <f t="shared" si="7"/>
        <v>18000</v>
      </c>
    </row>
    <row r="29" spans="2:11" x14ac:dyDescent="0.3">
      <c r="B29" s="10">
        <f t="shared" si="0"/>
        <v>10</v>
      </c>
      <c r="C29" s="11">
        <f t="shared" si="8"/>
        <v>60991.057510460902</v>
      </c>
      <c r="D29" s="11">
        <f t="shared" si="1"/>
        <v>9461.7148438346412</v>
      </c>
      <c r="E29" s="12">
        <f t="shared" si="2"/>
        <v>0.15513282159785166</v>
      </c>
      <c r="F29" s="13">
        <f t="shared" si="3"/>
        <v>0.4979849917807706</v>
      </c>
      <c r="G29" s="11">
        <f t="shared" si="4"/>
        <v>70452.772354295535</v>
      </c>
      <c r="H29" s="11">
        <f t="shared" si="9"/>
        <v>3049.5528755230453</v>
      </c>
      <c r="I29" s="11">
        <f t="shared" si="6"/>
        <v>1000</v>
      </c>
      <c r="J29" s="11">
        <f t="shared" si="5"/>
        <v>39793.804506591012</v>
      </c>
      <c r="K29" s="11">
        <f t="shared" si="7"/>
        <v>19000</v>
      </c>
    </row>
    <row r="30" spans="2:11" x14ac:dyDescent="0.3">
      <c r="B30" s="4">
        <f t="shared" si="0"/>
        <v>11</v>
      </c>
      <c r="C30" s="6">
        <f t="shared" ref="C30:C49" si="10">G29+H29+I29</f>
        <v>74502.325229818583</v>
      </c>
      <c r="D30" s="6">
        <f t="shared" si="1"/>
        <v>12135.643724927699</v>
      </c>
      <c r="E30" s="7">
        <f t="shared" ref="E30:E49" si="11">E29*(1+$C$9)</f>
        <v>0.16288946267774426</v>
      </c>
      <c r="F30" s="8">
        <f t="shared" ref="F30:F49" si="12">D30/K30</f>
        <v>0.60678218624638491</v>
      </c>
      <c r="G30" s="6">
        <f t="shared" ref="G30:G49" si="13">C30+IF($B$12="Yes",D30,0)</f>
        <v>86637.968954746277</v>
      </c>
      <c r="H30" s="6">
        <f t="shared" ref="H30:H49" si="14">C30*$D$9</f>
        <v>3725.1162614909294</v>
      </c>
      <c r="I30" s="6">
        <f t="shared" si="6"/>
        <v>1000</v>
      </c>
      <c r="J30" s="6">
        <f t="shared" ref="J30:J49" si="15">J29+D30</f>
        <v>51929.448231518712</v>
      </c>
      <c r="K30" s="6">
        <f t="shared" ref="K30:K49" si="16">K29+$D$6</f>
        <v>20000</v>
      </c>
    </row>
    <row r="31" spans="2:11" x14ac:dyDescent="0.3">
      <c r="B31" s="4">
        <f t="shared" si="0"/>
        <v>12</v>
      </c>
      <c r="C31" s="6">
        <f t="shared" si="10"/>
        <v>91363.085216237203</v>
      </c>
      <c r="D31" s="6">
        <f t="shared" si="1"/>
        <v>15626.188052426531</v>
      </c>
      <c r="E31" s="7">
        <f t="shared" si="11"/>
        <v>0.17103393581163148</v>
      </c>
      <c r="F31" s="8">
        <f t="shared" si="12"/>
        <v>0.74410419297269192</v>
      </c>
      <c r="G31" s="6">
        <f t="shared" si="13"/>
        <v>106989.27326866373</v>
      </c>
      <c r="H31" s="6">
        <f t="shared" si="14"/>
        <v>4568.1542608118607</v>
      </c>
      <c r="I31" s="6">
        <f t="shared" si="6"/>
        <v>1000</v>
      </c>
      <c r="J31" s="6">
        <f t="shared" si="15"/>
        <v>67555.636283945249</v>
      </c>
      <c r="K31" s="6">
        <f t="shared" si="16"/>
        <v>21000</v>
      </c>
    </row>
    <row r="32" spans="2:11" x14ac:dyDescent="0.3">
      <c r="B32" s="4">
        <f t="shared" si="0"/>
        <v>13</v>
      </c>
      <c r="C32" s="6">
        <f t="shared" si="10"/>
        <v>112557.42752947559</v>
      </c>
      <c r="D32" s="6">
        <f t="shared" si="1"/>
        <v>20213.696826958625</v>
      </c>
      <c r="E32" s="7">
        <f t="shared" si="11"/>
        <v>0.17958563260221305</v>
      </c>
      <c r="F32" s="8">
        <f t="shared" si="12"/>
        <v>0.91880440122539209</v>
      </c>
      <c r="G32" s="6">
        <f t="shared" si="13"/>
        <v>132771.12435643421</v>
      </c>
      <c r="H32" s="6">
        <f t="shared" si="14"/>
        <v>5627.8713764737804</v>
      </c>
      <c r="I32" s="6">
        <f t="shared" si="6"/>
        <v>1000</v>
      </c>
      <c r="J32" s="6">
        <f t="shared" si="15"/>
        <v>87769.33311090387</v>
      </c>
      <c r="K32" s="6">
        <f t="shared" si="16"/>
        <v>22000</v>
      </c>
    </row>
    <row r="33" spans="2:11" x14ac:dyDescent="0.3">
      <c r="B33" s="4">
        <f t="shared" si="0"/>
        <v>14</v>
      </c>
      <c r="C33" s="6">
        <f t="shared" si="10"/>
        <v>139398.99573290799</v>
      </c>
      <c r="D33" s="6">
        <f t="shared" si="1"/>
        <v>26285.759674447854</v>
      </c>
      <c r="E33" s="7">
        <f t="shared" si="11"/>
        <v>0.18856491423232372</v>
      </c>
      <c r="F33" s="8">
        <f t="shared" si="12"/>
        <v>1.1428591162803414</v>
      </c>
      <c r="G33" s="6">
        <f t="shared" si="13"/>
        <v>165684.75540735584</v>
      </c>
      <c r="H33" s="6">
        <f t="shared" si="14"/>
        <v>6969.9497866454003</v>
      </c>
      <c r="I33" s="6">
        <f t="shared" si="6"/>
        <v>1000</v>
      </c>
      <c r="J33" s="6">
        <f t="shared" si="15"/>
        <v>114055.09278535172</v>
      </c>
      <c r="K33" s="6">
        <f t="shared" si="16"/>
        <v>23000</v>
      </c>
    </row>
    <row r="34" spans="2:11" x14ac:dyDescent="0.3">
      <c r="B34" s="4">
        <f t="shared" si="0"/>
        <v>15</v>
      </c>
      <c r="C34" s="6">
        <f t="shared" si="10"/>
        <v>173654.70519400123</v>
      </c>
      <c r="D34" s="6">
        <f t="shared" si="1"/>
        <v>34382.443820493616</v>
      </c>
      <c r="E34" s="7">
        <f t="shared" si="11"/>
        <v>0.1979931599439399</v>
      </c>
      <c r="F34" s="8">
        <f t="shared" si="12"/>
        <v>1.4326018258539006</v>
      </c>
      <c r="G34" s="6">
        <f t="shared" si="13"/>
        <v>208037.14901449485</v>
      </c>
      <c r="H34" s="6">
        <f t="shared" si="14"/>
        <v>8682.7352597000627</v>
      </c>
      <c r="I34" s="6">
        <f t="shared" si="6"/>
        <v>1000</v>
      </c>
      <c r="J34" s="6">
        <f t="shared" si="15"/>
        <v>148437.53660584532</v>
      </c>
      <c r="K34" s="6">
        <f t="shared" si="16"/>
        <v>24000</v>
      </c>
    </row>
    <row r="35" spans="2:11" x14ac:dyDescent="0.3">
      <c r="B35" s="4">
        <f t="shared" si="0"/>
        <v>16</v>
      </c>
      <c r="C35" s="6">
        <f t="shared" si="10"/>
        <v>217719.88427419492</v>
      </c>
      <c r="D35" s="6">
        <f t="shared" si="1"/>
        <v>45262.400263580595</v>
      </c>
      <c r="E35" s="7">
        <f t="shared" si="11"/>
        <v>0.2078928179411369</v>
      </c>
      <c r="F35" s="8">
        <f t="shared" si="12"/>
        <v>1.8104960105432237</v>
      </c>
      <c r="G35" s="6">
        <f t="shared" si="13"/>
        <v>262982.2845377755</v>
      </c>
      <c r="H35" s="6">
        <f t="shared" si="14"/>
        <v>10885.994213709746</v>
      </c>
      <c r="I35" s="6">
        <f t="shared" si="6"/>
        <v>1000</v>
      </c>
      <c r="J35" s="6">
        <f t="shared" si="15"/>
        <v>193699.93686942593</v>
      </c>
      <c r="K35" s="6">
        <f t="shared" si="16"/>
        <v>25000</v>
      </c>
    </row>
    <row r="36" spans="2:11" x14ac:dyDescent="0.3">
      <c r="B36" s="4">
        <f t="shared" si="0"/>
        <v>17</v>
      </c>
      <c r="C36" s="6">
        <f t="shared" si="10"/>
        <v>274868.27875148522</v>
      </c>
      <c r="D36" s="6">
        <f t="shared" si="1"/>
        <v>60000.298083889997</v>
      </c>
      <c r="E36" s="7">
        <f t="shared" si="11"/>
        <v>0.21828745883819375</v>
      </c>
      <c r="F36" s="8">
        <f t="shared" si="12"/>
        <v>2.3077037724573075</v>
      </c>
      <c r="G36" s="6">
        <f t="shared" si="13"/>
        <v>334868.57683537522</v>
      </c>
      <c r="H36" s="6">
        <f t="shared" si="14"/>
        <v>13743.413937574262</v>
      </c>
      <c r="I36" s="6">
        <f t="shared" si="6"/>
        <v>1000</v>
      </c>
      <c r="J36" s="6">
        <f t="shared" si="15"/>
        <v>253700.23495331593</v>
      </c>
      <c r="K36" s="6">
        <f t="shared" si="16"/>
        <v>26000</v>
      </c>
    </row>
    <row r="37" spans="2:11" x14ac:dyDescent="0.3">
      <c r="B37" s="4">
        <f t="shared" si="0"/>
        <v>18</v>
      </c>
      <c r="C37" s="6">
        <f t="shared" si="10"/>
        <v>349611.99077294947</v>
      </c>
      <c r="D37" s="6">
        <f t="shared" si="1"/>
        <v>80131.708697448645</v>
      </c>
      <c r="E37" s="7">
        <f t="shared" si="11"/>
        <v>0.22920183178010345</v>
      </c>
      <c r="F37" s="8">
        <f t="shared" si="12"/>
        <v>2.9678410628684682</v>
      </c>
      <c r="G37" s="6">
        <f t="shared" si="13"/>
        <v>429743.69947039813</v>
      </c>
      <c r="H37" s="6">
        <f t="shared" si="14"/>
        <v>17480.599538647475</v>
      </c>
      <c r="I37" s="6">
        <f t="shared" si="6"/>
        <v>1000</v>
      </c>
      <c r="J37" s="6">
        <f t="shared" si="15"/>
        <v>333831.94365076459</v>
      </c>
      <c r="K37" s="6">
        <f t="shared" si="16"/>
        <v>27000</v>
      </c>
    </row>
    <row r="38" spans="2:11" x14ac:dyDescent="0.3">
      <c r="B38" s="4">
        <f t="shared" si="0"/>
        <v>19</v>
      </c>
      <c r="C38" s="6">
        <f t="shared" si="10"/>
        <v>448224.29900904559</v>
      </c>
      <c r="D38" s="6">
        <f t="shared" si="1"/>
        <v>107870.52190028736</v>
      </c>
      <c r="E38" s="7">
        <f t="shared" si="11"/>
        <v>0.24066192336910863</v>
      </c>
      <c r="F38" s="8">
        <f t="shared" si="12"/>
        <v>3.8525186392959774</v>
      </c>
      <c r="G38" s="6">
        <f t="shared" si="13"/>
        <v>556094.82090933295</v>
      </c>
      <c r="H38" s="6">
        <f t="shared" si="14"/>
        <v>22411.214950452282</v>
      </c>
      <c r="I38" s="6">
        <f t="shared" si="6"/>
        <v>1000</v>
      </c>
      <c r="J38" s="6">
        <f t="shared" si="15"/>
        <v>441702.46555105195</v>
      </c>
      <c r="K38" s="6">
        <f t="shared" si="16"/>
        <v>28000</v>
      </c>
    </row>
    <row r="39" spans="2:11" x14ac:dyDescent="0.3">
      <c r="B39" s="4">
        <f t="shared" si="0"/>
        <v>20</v>
      </c>
      <c r="C39" s="6">
        <f t="shared" si="10"/>
        <v>579506.03585978528</v>
      </c>
      <c r="D39" s="6">
        <f t="shared" si="1"/>
        <v>146438.28905372476</v>
      </c>
      <c r="E39" s="7">
        <f t="shared" si="11"/>
        <v>0.25269501953756407</v>
      </c>
      <c r="F39" s="8">
        <f t="shared" si="12"/>
        <v>5.0495961742663713</v>
      </c>
      <c r="G39" s="6">
        <f t="shared" si="13"/>
        <v>725944.32491351</v>
      </c>
      <c r="H39" s="6">
        <f t="shared" si="14"/>
        <v>28975.301792989267</v>
      </c>
      <c r="I39" s="6">
        <f t="shared" si="6"/>
        <v>1000</v>
      </c>
      <c r="J39" s="6">
        <f t="shared" si="15"/>
        <v>588140.75460477674</v>
      </c>
      <c r="K39" s="6">
        <f t="shared" si="16"/>
        <v>29000</v>
      </c>
    </row>
    <row r="40" spans="2:11" x14ac:dyDescent="0.3">
      <c r="B40" s="4">
        <f t="shared" si="0"/>
        <v>21</v>
      </c>
      <c r="C40" s="6">
        <f t="shared" si="10"/>
        <v>755919.62670649926</v>
      </c>
      <c r="D40" s="6">
        <f t="shared" si="1"/>
        <v>200567.98108139832</v>
      </c>
      <c r="E40" s="7">
        <f t="shared" si="11"/>
        <v>0.26532977051444229</v>
      </c>
      <c r="F40" s="8">
        <f t="shared" si="12"/>
        <v>6.6855993693799443</v>
      </c>
      <c r="G40" s="6">
        <f t="shared" si="13"/>
        <v>956487.60778789758</v>
      </c>
      <c r="H40" s="6">
        <f t="shared" si="14"/>
        <v>37795.981335324963</v>
      </c>
      <c r="I40" s="6">
        <f t="shared" si="6"/>
        <v>1000</v>
      </c>
      <c r="J40" s="6">
        <f t="shared" si="15"/>
        <v>788708.73568617506</v>
      </c>
      <c r="K40" s="6">
        <f t="shared" si="16"/>
        <v>30000</v>
      </c>
    </row>
    <row r="41" spans="2:11" x14ac:dyDescent="0.3">
      <c r="B41" s="4">
        <f t="shared" si="0"/>
        <v>22</v>
      </c>
      <c r="C41" s="6">
        <f t="shared" si="10"/>
        <v>995283.58912322251</v>
      </c>
      <c r="D41" s="6">
        <f t="shared" si="1"/>
        <v>277282.28461379791</v>
      </c>
      <c r="E41" s="7">
        <f t="shared" si="11"/>
        <v>0.27859625904016444</v>
      </c>
      <c r="F41" s="8">
        <f t="shared" si="12"/>
        <v>8.944589826251546</v>
      </c>
      <c r="G41" s="6">
        <f t="shared" si="13"/>
        <v>1272565.8737370204</v>
      </c>
      <c r="H41" s="6">
        <f t="shared" si="14"/>
        <v>49764.179456161131</v>
      </c>
      <c r="I41" s="6">
        <f t="shared" si="6"/>
        <v>1000</v>
      </c>
      <c r="J41" s="6">
        <f t="shared" si="15"/>
        <v>1065991.020299973</v>
      </c>
      <c r="K41" s="6">
        <f t="shared" si="16"/>
        <v>31000</v>
      </c>
    </row>
    <row r="42" spans="2:11" x14ac:dyDescent="0.3">
      <c r="B42" s="4">
        <f t="shared" si="0"/>
        <v>23</v>
      </c>
      <c r="C42" s="6">
        <f t="shared" si="10"/>
        <v>1323330.0531931815</v>
      </c>
      <c r="D42" s="6">
        <f t="shared" si="1"/>
        <v>387108.54240979429</v>
      </c>
      <c r="E42" s="7">
        <f t="shared" si="11"/>
        <v>0.29252607199217268</v>
      </c>
      <c r="F42" s="8">
        <f t="shared" si="12"/>
        <v>12.097141950306071</v>
      </c>
      <c r="G42" s="6">
        <f t="shared" si="13"/>
        <v>1710438.5956029757</v>
      </c>
      <c r="H42" s="6">
        <f t="shared" si="14"/>
        <v>66166.502659659076</v>
      </c>
      <c r="I42" s="6">
        <f t="shared" si="6"/>
        <v>1000</v>
      </c>
      <c r="J42" s="6">
        <f t="shared" si="15"/>
        <v>1453099.5627097674</v>
      </c>
      <c r="K42" s="6">
        <f t="shared" si="16"/>
        <v>32000</v>
      </c>
    </row>
    <row r="43" spans="2:11" x14ac:dyDescent="0.3">
      <c r="B43" s="4">
        <f t="shared" si="0"/>
        <v>24</v>
      </c>
      <c r="C43" s="6">
        <f t="shared" si="10"/>
        <v>1777605.0982626348</v>
      </c>
      <c r="D43" s="6">
        <f t="shared" si="1"/>
        <v>545995.62879543018</v>
      </c>
      <c r="E43" s="7">
        <f t="shared" si="11"/>
        <v>0.30715237559178132</v>
      </c>
      <c r="F43" s="8">
        <f t="shared" si="12"/>
        <v>16.545322084710005</v>
      </c>
      <c r="G43" s="6">
        <f t="shared" si="13"/>
        <v>2323600.7270580651</v>
      </c>
      <c r="H43" s="6">
        <f t="shared" si="14"/>
        <v>88880.25491313175</v>
      </c>
      <c r="I43" s="6">
        <f t="shared" si="6"/>
        <v>1000</v>
      </c>
      <c r="J43" s="6">
        <f t="shared" si="15"/>
        <v>1999095.1915051974</v>
      </c>
      <c r="K43" s="6">
        <f t="shared" si="16"/>
        <v>33000</v>
      </c>
    </row>
    <row r="44" spans="2:11" x14ac:dyDescent="0.3">
      <c r="B44" s="4">
        <f t="shared" si="0"/>
        <v>25</v>
      </c>
      <c r="C44" s="6">
        <f t="shared" si="10"/>
        <v>2413480.9819711968</v>
      </c>
      <c r="D44" s="6">
        <f t="shared" si="1"/>
        <v>778371.7379109402</v>
      </c>
      <c r="E44" s="7">
        <f t="shared" si="11"/>
        <v>0.3225099943713704</v>
      </c>
      <c r="F44" s="8">
        <f t="shared" si="12"/>
        <v>22.893286409145301</v>
      </c>
      <c r="G44" s="6">
        <f t="shared" si="13"/>
        <v>3191852.7198821371</v>
      </c>
      <c r="H44" s="6">
        <f t="shared" si="14"/>
        <v>120674.04909855984</v>
      </c>
      <c r="I44" s="6">
        <f t="shared" si="6"/>
        <v>1000</v>
      </c>
      <c r="J44" s="6">
        <f t="shared" si="15"/>
        <v>2777466.9294161377</v>
      </c>
      <c r="K44" s="6">
        <f t="shared" si="16"/>
        <v>34000</v>
      </c>
    </row>
    <row r="45" spans="2:11" x14ac:dyDescent="0.3">
      <c r="B45" s="4">
        <f t="shared" si="0"/>
        <v>26</v>
      </c>
      <c r="C45" s="6">
        <f t="shared" si="10"/>
        <v>3313526.7689806968</v>
      </c>
      <c r="D45" s="6">
        <f t="shared" si="1"/>
        <v>1122077.7745940171</v>
      </c>
      <c r="E45" s="7">
        <f t="shared" si="11"/>
        <v>0.33863549408993893</v>
      </c>
      <c r="F45" s="8">
        <f t="shared" si="12"/>
        <v>32.059364988400489</v>
      </c>
      <c r="G45" s="6">
        <f t="shared" si="13"/>
        <v>4435604.5435747141</v>
      </c>
      <c r="H45" s="6">
        <f t="shared" si="14"/>
        <v>165676.33844903484</v>
      </c>
      <c r="I45" s="6">
        <f t="shared" si="6"/>
        <v>1000</v>
      </c>
      <c r="J45" s="6">
        <f t="shared" si="15"/>
        <v>3899544.7040101551</v>
      </c>
      <c r="K45" s="6">
        <f t="shared" si="16"/>
        <v>35000</v>
      </c>
    </row>
    <row r="46" spans="2:11" x14ac:dyDescent="0.3">
      <c r="B46" s="4">
        <f t="shared" si="0"/>
        <v>27</v>
      </c>
      <c r="C46" s="6">
        <f t="shared" si="10"/>
        <v>4602280.8820237489</v>
      </c>
      <c r="D46" s="6">
        <f t="shared" si="1"/>
        <v>1636420.4434460318</v>
      </c>
      <c r="E46" s="7">
        <f t="shared" si="11"/>
        <v>0.3555672687944359</v>
      </c>
      <c r="F46" s="8">
        <f t="shared" si="12"/>
        <v>45.45612342905644</v>
      </c>
      <c r="G46" s="6">
        <f t="shared" si="13"/>
        <v>6238701.3254697807</v>
      </c>
      <c r="H46" s="6">
        <f t="shared" si="14"/>
        <v>230114.04410118746</v>
      </c>
      <c r="I46" s="6">
        <f t="shared" si="6"/>
        <v>1000</v>
      </c>
      <c r="J46" s="6">
        <f t="shared" si="15"/>
        <v>5535965.1474561868</v>
      </c>
      <c r="K46" s="6">
        <f t="shared" si="16"/>
        <v>36000</v>
      </c>
    </row>
    <row r="47" spans="2:11" x14ac:dyDescent="0.3">
      <c r="B47" s="4">
        <f t="shared" si="0"/>
        <v>28</v>
      </c>
      <c r="C47" s="6">
        <f t="shared" si="10"/>
        <v>6469815.3695709677</v>
      </c>
      <c r="D47" s="6">
        <f t="shared" si="1"/>
        <v>2415477.3095907439</v>
      </c>
      <c r="E47" s="7">
        <f t="shared" si="11"/>
        <v>0.37334563223415773</v>
      </c>
      <c r="F47" s="8">
        <f t="shared" si="12"/>
        <v>65.283170529479563</v>
      </c>
      <c r="G47" s="6">
        <f t="shared" si="13"/>
        <v>8885292.6791617125</v>
      </c>
      <c r="H47" s="6">
        <f t="shared" si="14"/>
        <v>323490.76847854839</v>
      </c>
      <c r="I47" s="6">
        <f t="shared" si="6"/>
        <v>1000</v>
      </c>
      <c r="J47" s="6">
        <f t="shared" si="15"/>
        <v>7951442.4570469307</v>
      </c>
      <c r="K47" s="6">
        <f t="shared" si="16"/>
        <v>37000</v>
      </c>
    </row>
    <row r="48" spans="2:11" x14ac:dyDescent="0.3">
      <c r="B48" s="4">
        <f t="shared" si="0"/>
        <v>29</v>
      </c>
      <c r="C48" s="6">
        <f t="shared" si="10"/>
        <v>9209783.4476402607</v>
      </c>
      <c r="D48" s="6">
        <f t="shared" si="1"/>
        <v>3610354.0451988806</v>
      </c>
      <c r="E48" s="7">
        <f t="shared" si="11"/>
        <v>0.39201291384586562</v>
      </c>
      <c r="F48" s="8">
        <f t="shared" si="12"/>
        <v>95.009316978917909</v>
      </c>
      <c r="G48" s="6">
        <f t="shared" si="13"/>
        <v>12820137.492839141</v>
      </c>
      <c r="H48" s="6">
        <f t="shared" si="14"/>
        <v>460489.17238201306</v>
      </c>
      <c r="I48" s="6">
        <f t="shared" si="6"/>
        <v>1000</v>
      </c>
      <c r="J48" s="6">
        <f t="shared" si="15"/>
        <v>11561796.502245812</v>
      </c>
      <c r="K48" s="6">
        <f t="shared" si="16"/>
        <v>38000</v>
      </c>
    </row>
    <row r="49" spans="2:11" x14ac:dyDescent="0.3">
      <c r="B49" s="4">
        <f t="shared" si="0"/>
        <v>30</v>
      </c>
      <c r="C49" s="6">
        <f t="shared" si="10"/>
        <v>13281626.665221155</v>
      </c>
      <c r="D49" s="6">
        <f t="shared" si="1"/>
        <v>5466897.6281286068</v>
      </c>
      <c r="E49" s="7">
        <f t="shared" si="11"/>
        <v>0.41161355953815892</v>
      </c>
      <c r="F49" s="8">
        <f t="shared" si="12"/>
        <v>140.17686225970786</v>
      </c>
      <c r="G49" s="6">
        <f t="shared" si="13"/>
        <v>18748524.293349762</v>
      </c>
      <c r="H49" s="6">
        <f t="shared" si="14"/>
        <v>664081.33326105773</v>
      </c>
      <c r="I49" s="6">
        <f t="shared" si="6"/>
        <v>1000</v>
      </c>
      <c r="J49" s="6">
        <f t="shared" si="15"/>
        <v>17028694.130374417</v>
      </c>
      <c r="K49" s="6">
        <f t="shared" si="16"/>
        <v>39000</v>
      </c>
    </row>
  </sheetData>
  <dataValidations count="1">
    <dataValidation type="list" allowBlank="1" showInputMessage="1" showErrorMessage="1" sqref="B12" xr:uid="{6628BFFB-7952-4A0A-8CFD-F0871B084340}">
      <formula1>"No,Yes"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Ajelix.com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Agnese G</cp:lastModifiedBy>
  <dcterms:created xsi:type="dcterms:W3CDTF">2024-06-29T09:07:12Z</dcterms:created>
  <dcterms:modified xsi:type="dcterms:W3CDTF">2024-06-29T13:29:44Z</dcterms:modified>
</cp:coreProperties>
</file>